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е" sheetId="1" r:id="rId1"/>
  </sheets>
  <definedNames>
    <definedName name="_xlnm.Print_Titles" localSheetId="0">'В титуле'!$7:$7</definedName>
    <definedName name="_xlnm.Print_Area" localSheetId="0">'В титуле'!$A$1:$E$40</definedName>
  </definedNames>
  <calcPr fullCalcOnLoad="1"/>
</workbook>
</file>

<file path=xl/sharedStrings.xml><?xml version="1.0" encoding="utf-8"?>
<sst xmlns="http://schemas.openxmlformats.org/spreadsheetml/2006/main" count="77" uniqueCount="68">
  <si>
    <t>Джерело фінансування</t>
  </si>
  <si>
    <t>Міський бюджет</t>
  </si>
  <si>
    <t>Загальний фонд</t>
  </si>
  <si>
    <t>№ з/п</t>
  </si>
  <si>
    <t>Найменування об’єкта</t>
  </si>
  <si>
    <t xml:space="preserve">1. Реконструкція та будівництво об'єктів </t>
  </si>
  <si>
    <t>1.2</t>
  </si>
  <si>
    <t>1.3</t>
  </si>
  <si>
    <t>1.4</t>
  </si>
  <si>
    <t>Кошторисна вартість, грн.</t>
  </si>
  <si>
    <t>Спеціальний фонд, грн.</t>
  </si>
  <si>
    <t>1.5</t>
  </si>
  <si>
    <t>1.6</t>
  </si>
  <si>
    <t>1.7</t>
  </si>
  <si>
    <t>1.8</t>
  </si>
  <si>
    <t>1.9</t>
  </si>
  <si>
    <t>1.10</t>
  </si>
  <si>
    <t>1.11</t>
  </si>
  <si>
    <t>1.12</t>
  </si>
  <si>
    <t xml:space="preserve"> </t>
  </si>
  <si>
    <t>1.13</t>
  </si>
  <si>
    <t>1.14</t>
  </si>
  <si>
    <t>1.15</t>
  </si>
  <si>
    <t>Реконструкція об'єкту "Влаштування пайп-парку у Центральному парку культури та відпочинку  м. Чернігів"</t>
  </si>
  <si>
    <t>Секретар міської ради</t>
  </si>
  <si>
    <t>1.1</t>
  </si>
  <si>
    <t>Реконструкція об'єкту "Влаштування території на розі просп. Перемоги та вул. Кирпоноса"</t>
  </si>
  <si>
    <t>Реконструкція об'єкту "Влаштування території на розі просп. Миру та вул. Вячеслава Чорновола"</t>
  </si>
  <si>
    <t>Реконструкція бульвару по проспекту Миру від вул. Підвальна до вул. Преображенська (прилегла територія біля Катерининської церкви)</t>
  </si>
  <si>
    <t>Реконструкція об'єкту "Влаштування території на розі вул. Шевченка та вул. Гонча"</t>
  </si>
  <si>
    <t xml:space="preserve">Реконструкція об'єкту: "Влаштування території по вул. Іллінська (біля Антонієвих печер)" </t>
  </si>
  <si>
    <t xml:space="preserve">Реконструкція об'єкту: "Влаштування об'єктів благоустрою та малих архітектурних форм території місць відпочинку людей біля води" </t>
  </si>
  <si>
    <t>1.16</t>
  </si>
  <si>
    <t>1.17</t>
  </si>
  <si>
    <t>1.18</t>
  </si>
  <si>
    <t>1.19</t>
  </si>
  <si>
    <t>Створення дитячого майданчику та спортивного комплексу на території багатоповерхових будинків 191, 191а, 191б, 191в, 193 по вул. 1-го Травня (бюджет участі)</t>
  </si>
  <si>
    <t>1.20</t>
  </si>
  <si>
    <t>Реконструкція сходів з вул. Заводська на                        вул. Декабристів</t>
  </si>
  <si>
    <t>Розробка проектної документації на реконструкцію об'єктів благоустрою</t>
  </si>
  <si>
    <t>1.21</t>
  </si>
  <si>
    <t>Разом у розділі 1:</t>
  </si>
  <si>
    <t xml:space="preserve"> Перелік об`єктів на будівництво та реконструкцію інших об`єктів комунальної власності міста Чернігова на 2019 рік </t>
  </si>
  <si>
    <t>Реконструкція об'єкта: "Влаштування території біля житлових будинків по вул. Рокоссовського, 16, 18"</t>
  </si>
  <si>
    <t xml:space="preserve">Реконструкція скверу Казка (мікрорайон фабрики первинної обробки вовни) в м. Чернігів» </t>
  </si>
  <si>
    <t>Реконструкція яблуневого саду по вул. Казацькій "Аrt-сад імені І. Г. Рашевського" (бюджет участі)</t>
  </si>
  <si>
    <t>Реконструкція об'єкту: "Встановлення освітлення Катерининської церкви та прилеглої території в                      м. Чернігів</t>
  </si>
  <si>
    <t>Реконструкція об'єкту: "Встановлення освітлення П'ятницької церкви та прилеглої території в                      м. Чернігів</t>
  </si>
  <si>
    <t>Реконструкція об'єкту: "Розчищення русла р. Десна з укріпленням берегової лінії в районі міського пляжу "Золотий берег" в м. Чернігів</t>
  </si>
  <si>
    <t>Реконструкція бульвару по проспекту Миру від вул. Преображенської до Красної площі в м.Чернігові (Коригування)</t>
  </si>
  <si>
    <t>Реконструкція бульвару по проспекту Миру від вул. Преображенської до Красної площі в м.Чернігові</t>
  </si>
  <si>
    <t>Реконструкція підземного переходу по вул. Івана Мазепи (107 км.) в м.Чернігів</t>
  </si>
  <si>
    <t>Реконструкція зеленої зони по вул.. Незалежності, 16-32 в м. Чернігові</t>
  </si>
  <si>
    <t>Відновлення  дитячих та спортивних майданчиків</t>
  </si>
  <si>
    <t>М. ЧЕРНЕНОК</t>
  </si>
  <si>
    <t>1.22</t>
  </si>
  <si>
    <t>Реконструкція об'єкту: "Розчищення русла р. Десна з укріпленням берегової лінії в районі міського пляжу "Золотий берег" в м. Чернігів (Коригування)</t>
  </si>
  <si>
    <t>1.2.1</t>
  </si>
  <si>
    <t>1.2.2</t>
  </si>
  <si>
    <t>Реконструкція об'єкту: "Встановлення освітлення Катерининської церкви та прилеглої території в                      м. Чернігів (коригування)</t>
  </si>
  <si>
    <t>Реконструкція об'єкту: "Встановлення освітлення П'ятницької церкви та прилеглої території в                      м. Чернігів (коригування)</t>
  </si>
  <si>
    <t>1.3.1</t>
  </si>
  <si>
    <t>1.3.2</t>
  </si>
  <si>
    <t>Реконструкція об'єкту "Влаштування території на розі вул. 1 Травня та вул. Любомира Боднарука"</t>
  </si>
  <si>
    <t>1.23</t>
  </si>
  <si>
    <t>Разом у пунктах 1.1. -1.23. (КЕКВ 3142)</t>
  </si>
  <si>
    <t>Реконструкція підземного переходу по вул. Івана Мазепи (107 км.) в м.Чернігів (Коригування)</t>
  </si>
  <si>
    <t xml:space="preserve">Додаток 2
до рішення виконавчого комітету міської ради
07 травня  2019 року № 177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</si>
</sst>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vertical="center" wrapText="1"/>
    </xf>
    <xf numFmtId="4" fontId="3" fillId="34" borderId="0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4" fontId="3" fillId="34" borderId="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75" zoomScaleSheetLayoutView="75" zoomScalePageLayoutView="0" workbookViewId="0" topLeftCell="A25">
      <selection activeCell="A8" sqref="A8:E8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5" width="21.75390625" style="0" customWidth="1"/>
  </cols>
  <sheetData>
    <row r="1" spans="1:5" ht="99.75" customHeight="1">
      <c r="A1" s="9"/>
      <c r="B1" s="9"/>
      <c r="C1" s="26" t="s">
        <v>67</v>
      </c>
      <c r="D1" s="27"/>
      <c r="E1" s="27"/>
    </row>
    <row r="2" spans="1:5" s="2" customFormat="1" ht="47.25" customHeight="1">
      <c r="A2" s="31" t="s">
        <v>42</v>
      </c>
      <c r="B2" s="31"/>
      <c r="C2" s="31"/>
      <c r="D2" s="31"/>
      <c r="E2" s="31"/>
    </row>
    <row r="3" spans="1:5" s="2" customFormat="1" ht="28.5" customHeight="1">
      <c r="A3" s="32"/>
      <c r="B3" s="32"/>
      <c r="C3" s="32"/>
      <c r="D3" s="32"/>
      <c r="E3" s="32"/>
    </row>
    <row r="4" spans="1:5" s="1" customFormat="1" ht="33" customHeight="1">
      <c r="A4" s="25" t="s">
        <v>3</v>
      </c>
      <c r="B4" s="25" t="s">
        <v>4</v>
      </c>
      <c r="C4" s="25" t="s">
        <v>9</v>
      </c>
      <c r="D4" s="25" t="s">
        <v>0</v>
      </c>
      <c r="E4" s="25"/>
    </row>
    <row r="5" spans="1:5" s="1" customFormat="1" ht="35.25" customHeight="1">
      <c r="A5" s="25"/>
      <c r="B5" s="25"/>
      <c r="C5" s="25"/>
      <c r="D5" s="28" t="s">
        <v>1</v>
      </c>
      <c r="E5" s="28"/>
    </row>
    <row r="6" spans="1:5" s="1" customFormat="1" ht="42.75" customHeight="1">
      <c r="A6" s="25"/>
      <c r="B6" s="25"/>
      <c r="C6" s="25"/>
      <c r="D6" s="3" t="s">
        <v>2</v>
      </c>
      <c r="E6" s="3" t="s">
        <v>10</v>
      </c>
    </row>
    <row r="7" spans="1:5" s="2" customFormat="1" ht="22.5" customHeight="1">
      <c r="A7" s="4">
        <v>1</v>
      </c>
      <c r="B7" s="4">
        <v>2</v>
      </c>
      <c r="C7" s="4">
        <v>4</v>
      </c>
      <c r="D7" s="4">
        <v>5</v>
      </c>
      <c r="E7" s="4">
        <v>6</v>
      </c>
    </row>
    <row r="8" spans="1:5" s="2" customFormat="1" ht="30" customHeight="1">
      <c r="A8" s="29" t="s">
        <v>5</v>
      </c>
      <c r="B8" s="30"/>
      <c r="C8" s="30"/>
      <c r="D8" s="30"/>
      <c r="E8" s="30"/>
    </row>
    <row r="9" spans="1:5" s="2" customFormat="1" ht="47.25" customHeight="1">
      <c r="A9" s="6" t="s">
        <v>25</v>
      </c>
      <c r="B9" s="5" t="s">
        <v>53</v>
      </c>
      <c r="C9" s="7">
        <f>2500000-1100000</f>
        <v>1400000</v>
      </c>
      <c r="D9" s="8"/>
      <c r="E9" s="7">
        <f aca="true" t="shared" si="0" ref="E9:E38">C9</f>
        <v>1400000</v>
      </c>
    </row>
    <row r="10" spans="1:5" s="2" customFormat="1" ht="75.75" customHeight="1">
      <c r="A10" s="6" t="s">
        <v>6</v>
      </c>
      <c r="B10" s="19" t="s">
        <v>46</v>
      </c>
      <c r="C10" s="20">
        <f>189998+5112+810000+906371</f>
        <v>1911481</v>
      </c>
      <c r="D10" s="21"/>
      <c r="E10" s="22">
        <f t="shared" si="0"/>
        <v>1911481</v>
      </c>
    </row>
    <row r="11" spans="1:5" s="2" customFormat="1" ht="78.75" customHeight="1">
      <c r="A11" s="6" t="s">
        <v>57</v>
      </c>
      <c r="B11" s="5" t="s">
        <v>46</v>
      </c>
      <c r="C11" s="15">
        <f>1005110</f>
        <v>1005110</v>
      </c>
      <c r="D11" s="8"/>
      <c r="E11" s="7">
        <f t="shared" si="0"/>
        <v>1005110</v>
      </c>
    </row>
    <row r="12" spans="1:5" s="2" customFormat="1" ht="64.5" customHeight="1">
      <c r="A12" s="6" t="s">
        <v>58</v>
      </c>
      <c r="B12" s="5" t="s">
        <v>59</v>
      </c>
      <c r="C12" s="15">
        <f>906371</f>
        <v>906371</v>
      </c>
      <c r="D12" s="8"/>
      <c r="E12" s="7">
        <f t="shared" si="0"/>
        <v>906371</v>
      </c>
    </row>
    <row r="13" spans="1:5" s="2" customFormat="1" ht="68.25" customHeight="1">
      <c r="A13" s="6" t="s">
        <v>7</v>
      </c>
      <c r="B13" s="19" t="s">
        <v>47</v>
      </c>
      <c r="C13" s="20">
        <f>601300+204993</f>
        <v>806293</v>
      </c>
      <c r="D13" s="21"/>
      <c r="E13" s="22">
        <f t="shared" si="0"/>
        <v>806293</v>
      </c>
    </row>
    <row r="14" spans="1:5" s="2" customFormat="1" ht="68.25" customHeight="1">
      <c r="A14" s="6" t="s">
        <v>61</v>
      </c>
      <c r="B14" s="5" t="s">
        <v>47</v>
      </c>
      <c r="C14" s="15">
        <f>601300</f>
        <v>601300</v>
      </c>
      <c r="D14" s="8"/>
      <c r="E14" s="7">
        <f t="shared" si="0"/>
        <v>601300</v>
      </c>
    </row>
    <row r="15" spans="1:5" s="2" customFormat="1" ht="68.25" customHeight="1">
      <c r="A15" s="6" t="s">
        <v>62</v>
      </c>
      <c r="B15" s="5" t="s">
        <v>60</v>
      </c>
      <c r="C15" s="15">
        <f>204993</f>
        <v>204993</v>
      </c>
      <c r="D15" s="8"/>
      <c r="E15" s="7">
        <f t="shared" si="0"/>
        <v>204993</v>
      </c>
    </row>
    <row r="16" spans="1:5" s="2" customFormat="1" ht="76.5" customHeight="1">
      <c r="A16" s="6" t="s">
        <v>8</v>
      </c>
      <c r="B16" s="5" t="s">
        <v>48</v>
      </c>
      <c r="C16" s="15">
        <f>1107763</f>
        <v>1107763</v>
      </c>
      <c r="D16" s="8"/>
      <c r="E16" s="7">
        <f t="shared" si="0"/>
        <v>1107763</v>
      </c>
    </row>
    <row r="17" spans="1:5" s="2" customFormat="1" ht="68.25" customHeight="1">
      <c r="A17" s="6" t="s">
        <v>11</v>
      </c>
      <c r="B17" s="5" t="s">
        <v>49</v>
      </c>
      <c r="C17" s="7">
        <f>137242+2302316+3183789+3832593</f>
        <v>9455940</v>
      </c>
      <c r="D17" s="8"/>
      <c r="E17" s="7">
        <f t="shared" si="0"/>
        <v>9455940</v>
      </c>
    </row>
    <row r="18" spans="1:5" s="2" customFormat="1" ht="59.25" customHeight="1">
      <c r="A18" s="6" t="s">
        <v>12</v>
      </c>
      <c r="B18" s="5" t="s">
        <v>50</v>
      </c>
      <c r="C18" s="15">
        <f>4828523-3156463</f>
        <v>1672060</v>
      </c>
      <c r="D18" s="8" t="s">
        <v>19</v>
      </c>
      <c r="E18" s="7">
        <f t="shared" si="0"/>
        <v>1672060</v>
      </c>
    </row>
    <row r="19" spans="1:5" s="2" customFormat="1" ht="59.25" customHeight="1">
      <c r="A19" s="6" t="s">
        <v>13</v>
      </c>
      <c r="B19" s="5" t="s">
        <v>43</v>
      </c>
      <c r="C19" s="15">
        <f>58390+37000+1607270</f>
        <v>1702660</v>
      </c>
      <c r="D19" s="8"/>
      <c r="E19" s="7">
        <f t="shared" si="0"/>
        <v>1702660</v>
      </c>
    </row>
    <row r="20" spans="1:12" s="2" customFormat="1" ht="51" customHeight="1">
      <c r="A20" s="6" t="s">
        <v>14</v>
      </c>
      <c r="B20" s="5" t="s">
        <v>26</v>
      </c>
      <c r="C20" s="7">
        <f>1235000-1185639+1185639</f>
        <v>1235000</v>
      </c>
      <c r="D20" s="10" t="s">
        <v>19</v>
      </c>
      <c r="E20" s="7">
        <f t="shared" si="0"/>
        <v>1235000</v>
      </c>
      <c r="J20" s="2" t="s">
        <v>19</v>
      </c>
      <c r="K20" s="2" t="s">
        <v>19</v>
      </c>
      <c r="L20" s="2" t="s">
        <v>19</v>
      </c>
    </row>
    <row r="21" spans="1:5" s="2" customFormat="1" ht="59.25" customHeight="1" hidden="1">
      <c r="A21" s="6" t="s">
        <v>15</v>
      </c>
      <c r="B21" s="5" t="s">
        <v>23</v>
      </c>
      <c r="C21" s="7">
        <f>1000000-1000000</f>
        <v>0</v>
      </c>
      <c r="D21" s="10"/>
      <c r="E21" s="7">
        <f t="shared" si="0"/>
        <v>0</v>
      </c>
    </row>
    <row r="22" spans="1:5" s="2" customFormat="1" ht="59.25" customHeight="1">
      <c r="A22" s="6" t="s">
        <v>15</v>
      </c>
      <c r="B22" s="5" t="s">
        <v>27</v>
      </c>
      <c r="C22" s="7">
        <f>4702500-4635100-18039</f>
        <v>49361</v>
      </c>
      <c r="D22" s="8"/>
      <c r="E22" s="7">
        <f t="shared" si="0"/>
        <v>49361</v>
      </c>
    </row>
    <row r="23" spans="1:5" s="2" customFormat="1" ht="48.75" customHeight="1">
      <c r="A23" s="6" t="s">
        <v>16</v>
      </c>
      <c r="B23" s="23" t="s">
        <v>63</v>
      </c>
      <c r="C23" s="7">
        <f>1151400-1102039+1102039</f>
        <v>1151400</v>
      </c>
      <c r="D23" s="8"/>
      <c r="E23" s="7">
        <f t="shared" si="0"/>
        <v>1151400</v>
      </c>
    </row>
    <row r="24" spans="1:5" s="2" customFormat="1" ht="51.75" customHeight="1">
      <c r="A24" s="6" t="s">
        <v>17</v>
      </c>
      <c r="B24" s="5" t="s">
        <v>29</v>
      </c>
      <c r="C24" s="7">
        <f>3757600</f>
        <v>3757600</v>
      </c>
      <c r="D24" s="8"/>
      <c r="E24" s="7">
        <f t="shared" si="0"/>
        <v>3757600</v>
      </c>
    </row>
    <row r="25" spans="1:5" s="2" customFormat="1" ht="72.75" customHeight="1">
      <c r="A25" s="6" t="s">
        <v>18</v>
      </c>
      <c r="B25" s="5" t="s">
        <v>28</v>
      </c>
      <c r="C25" s="7">
        <f>1000000-800000</f>
        <v>200000</v>
      </c>
      <c r="D25" s="8"/>
      <c r="E25" s="7">
        <f t="shared" si="0"/>
        <v>200000</v>
      </c>
    </row>
    <row r="26" spans="1:5" s="2" customFormat="1" ht="54" customHeight="1">
      <c r="A26" s="6" t="s">
        <v>20</v>
      </c>
      <c r="B26" s="16" t="s">
        <v>44</v>
      </c>
      <c r="C26" s="7">
        <f>5000000-2287678</f>
        <v>2712322</v>
      </c>
      <c r="D26" s="8"/>
      <c r="E26" s="7">
        <f>C26</f>
        <v>2712322</v>
      </c>
    </row>
    <row r="27" spans="1:5" s="2" customFormat="1" ht="89.25" customHeight="1">
      <c r="A27" s="6" t="s">
        <v>21</v>
      </c>
      <c r="B27" s="5" t="s">
        <v>36</v>
      </c>
      <c r="C27" s="7">
        <v>1500000</v>
      </c>
      <c r="D27" s="8"/>
      <c r="E27" s="7">
        <f t="shared" si="0"/>
        <v>1500000</v>
      </c>
    </row>
    <row r="28" spans="1:5" s="2" customFormat="1" ht="42.75" customHeight="1">
      <c r="A28" s="6" t="s">
        <v>22</v>
      </c>
      <c r="B28" s="5" t="s">
        <v>51</v>
      </c>
      <c r="C28" s="7">
        <f>5646091+879296+425589-1228362</f>
        <v>5722614</v>
      </c>
      <c r="D28" s="8"/>
      <c r="E28" s="7">
        <f t="shared" si="0"/>
        <v>5722614</v>
      </c>
    </row>
    <row r="29" spans="1:5" s="2" customFormat="1" ht="50.25" customHeight="1">
      <c r="A29" s="6" t="s">
        <v>32</v>
      </c>
      <c r="B29" s="17" t="s">
        <v>52</v>
      </c>
      <c r="C29" s="7">
        <f>4070262-67032</f>
        <v>4003230</v>
      </c>
      <c r="D29" s="8"/>
      <c r="E29" s="7">
        <f t="shared" si="0"/>
        <v>4003230</v>
      </c>
    </row>
    <row r="30" spans="1:5" s="2" customFormat="1" ht="58.5" customHeight="1">
      <c r="A30" s="6" t="s">
        <v>33</v>
      </c>
      <c r="B30" s="17" t="s">
        <v>38</v>
      </c>
      <c r="C30" s="7">
        <f>469570</f>
        <v>469570</v>
      </c>
      <c r="D30" s="8"/>
      <c r="E30" s="7">
        <f t="shared" si="0"/>
        <v>469570</v>
      </c>
    </row>
    <row r="31" spans="1:8" s="2" customFormat="1" ht="54" customHeight="1">
      <c r="A31" s="6" t="s">
        <v>34</v>
      </c>
      <c r="B31" s="17" t="s">
        <v>45</v>
      </c>
      <c r="C31" s="7">
        <f>1489000</f>
        <v>1489000</v>
      </c>
      <c r="D31" s="8"/>
      <c r="E31" s="7">
        <f t="shared" si="0"/>
        <v>1489000</v>
      </c>
      <c r="H31" s="2" t="s">
        <v>19</v>
      </c>
    </row>
    <row r="32" spans="1:5" s="2" customFormat="1" ht="46.5" customHeight="1">
      <c r="A32" s="6" t="s">
        <v>35</v>
      </c>
      <c r="B32" s="17" t="s">
        <v>30</v>
      </c>
      <c r="C32" s="7">
        <f>5000000-4800000</f>
        <v>200000</v>
      </c>
      <c r="D32" s="8"/>
      <c r="E32" s="7">
        <f t="shared" si="0"/>
        <v>200000</v>
      </c>
    </row>
    <row r="33" spans="1:5" s="2" customFormat="1" ht="72" customHeight="1">
      <c r="A33" s="6" t="s">
        <v>37</v>
      </c>
      <c r="B33" s="17" t="s">
        <v>31</v>
      </c>
      <c r="C33" s="7">
        <f>6193542-5943542</f>
        <v>250000</v>
      </c>
      <c r="D33" s="8"/>
      <c r="E33" s="7">
        <f t="shared" si="0"/>
        <v>250000</v>
      </c>
    </row>
    <row r="34" spans="1:5" s="2" customFormat="1" ht="55.5" customHeight="1">
      <c r="A34" s="6" t="s">
        <v>40</v>
      </c>
      <c r="B34" s="17" t="s">
        <v>39</v>
      </c>
      <c r="C34" s="7">
        <f>167731+300000</f>
        <v>467731</v>
      </c>
      <c r="D34" s="8"/>
      <c r="E34" s="7">
        <f t="shared" si="0"/>
        <v>467731</v>
      </c>
    </row>
    <row r="35" spans="1:5" s="2" customFormat="1" ht="60" customHeight="1">
      <c r="A35" s="6" t="s">
        <v>55</v>
      </c>
      <c r="B35" s="5" t="s">
        <v>56</v>
      </c>
      <c r="C35" s="7">
        <f>644930</f>
        <v>644930</v>
      </c>
      <c r="D35" s="8"/>
      <c r="E35" s="7">
        <f t="shared" si="0"/>
        <v>644930</v>
      </c>
    </row>
    <row r="36" spans="1:5" s="2" customFormat="1" ht="54.75" customHeight="1">
      <c r="A36" s="6" t="s">
        <v>64</v>
      </c>
      <c r="B36" s="5" t="s">
        <v>66</v>
      </c>
      <c r="C36" s="7">
        <f>1228362</f>
        <v>1228362</v>
      </c>
      <c r="D36" s="8"/>
      <c r="E36" s="7">
        <f t="shared" si="0"/>
        <v>1228362</v>
      </c>
    </row>
    <row r="37" spans="1:5" s="2" customFormat="1" ht="34.5" customHeight="1">
      <c r="A37" s="6"/>
      <c r="B37" s="12" t="s">
        <v>65</v>
      </c>
      <c r="C37" s="7">
        <f>C9+C10+C13+C16+C17+C18+C19+C20+C22+C23+C24+C25+C26+C27+C28+C29+C30+C31+C32+C33+C34+C35+C36</f>
        <v>43137317</v>
      </c>
      <c r="D37" s="7"/>
      <c r="E37" s="11">
        <f t="shared" si="0"/>
        <v>43137317</v>
      </c>
    </row>
    <row r="38" spans="1:5" s="2" customFormat="1" ht="30.75" customHeight="1">
      <c r="A38" s="6"/>
      <c r="B38" s="12" t="s">
        <v>41</v>
      </c>
      <c r="C38" s="7">
        <f>C37</f>
        <v>43137317</v>
      </c>
      <c r="D38" s="7"/>
      <c r="E38" s="11">
        <f t="shared" si="0"/>
        <v>43137317</v>
      </c>
    </row>
    <row r="39" spans="1:5" ht="30.75" customHeight="1">
      <c r="A39" s="18"/>
      <c r="B39" s="13" t="s">
        <v>24</v>
      </c>
      <c r="C39" s="14" t="s">
        <v>19</v>
      </c>
      <c r="D39" s="24" t="s">
        <v>54</v>
      </c>
      <c r="E39" s="24"/>
    </row>
    <row r="40" spans="2:5" ht="49.5" customHeight="1">
      <c r="B40" s="13"/>
      <c r="C40" s="14"/>
      <c r="D40" s="24"/>
      <c r="E40" s="24"/>
    </row>
  </sheetData>
  <sheetProtection/>
  <mergeCells count="10">
    <mergeCell ref="D40:E40"/>
    <mergeCell ref="D4:E4"/>
    <mergeCell ref="C1:E1"/>
    <mergeCell ref="D5:E5"/>
    <mergeCell ref="A8:E8"/>
    <mergeCell ref="A4:A6"/>
    <mergeCell ref="B4:B6"/>
    <mergeCell ref="C4:C6"/>
    <mergeCell ref="A2:E3"/>
    <mergeCell ref="D39:E39"/>
  </mergeCells>
  <printOptions/>
  <pageMargins left="0.7086614173228347" right="0.2755905511811024" top="0.7086614173228347" bottom="0.6299212598425197" header="0.11811023622047245" footer="0.2362204724409449"/>
  <pageSetup fitToHeight="4" horizontalDpi="600" verticalDpi="600" orientation="landscape" paperSize="9" scale="95" r:id="rId1"/>
  <rowBreaks count="2" manualBreakCount="2">
    <brk id="11" max="4" man="1"/>
    <brk id="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2019-05-03T13:46:33Z</cp:lastPrinted>
  <dcterms:created xsi:type="dcterms:W3CDTF">2009-05-12T09:31:38Z</dcterms:created>
  <dcterms:modified xsi:type="dcterms:W3CDTF">2019-05-07T13:40:19Z</dcterms:modified>
  <cp:category/>
  <cp:version/>
  <cp:contentType/>
  <cp:contentStatus/>
</cp:coreProperties>
</file>